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T21" i="1"/>
  <c r="AQ19"/>
  <c r="AW19" s="1"/>
  <c r="Z19"/>
  <c r="V19"/>
  <c r="J19"/>
  <c r="M19" s="1"/>
  <c r="F19"/>
  <c r="I19" s="1"/>
  <c r="A19"/>
  <c r="AQ18"/>
  <c r="AW18" s="1"/>
  <c r="AP18"/>
  <c r="AO18"/>
  <c r="AI19" s="1"/>
  <c r="AL19" s="1"/>
  <c r="AM18"/>
  <c r="AK19" s="1"/>
  <c r="AB18"/>
  <c r="Z18"/>
  <c r="AC18" s="1"/>
  <c r="V18"/>
  <c r="Y18" s="1"/>
  <c r="L18"/>
  <c r="J18"/>
  <c r="M18" s="1"/>
  <c r="F18"/>
  <c r="I18" s="1"/>
  <c r="A18"/>
  <c r="AW17"/>
  <c r="AT17"/>
  <c r="AQ17"/>
  <c r="AO17"/>
  <c r="AD19" s="1"/>
  <c r="AM17"/>
  <c r="AP17" s="1"/>
  <c r="AK17"/>
  <c r="AD18" s="1"/>
  <c r="AI17"/>
  <c r="AL17" s="1"/>
  <c r="AH17"/>
  <c r="Z17"/>
  <c r="N17"/>
  <c r="J17"/>
  <c r="M17" s="1"/>
  <c r="A17"/>
  <c r="AW16"/>
  <c r="AT16"/>
  <c r="AQ16"/>
  <c r="AO16"/>
  <c r="AM16"/>
  <c r="AB19" s="1"/>
  <c r="AL16"/>
  <c r="AK16"/>
  <c r="AI16"/>
  <c r="AH16"/>
  <c r="AG16"/>
  <c r="AF16"/>
  <c r="AD16"/>
  <c r="AB17" s="1"/>
  <c r="R16"/>
  <c r="N16"/>
  <c r="L16"/>
  <c r="B16"/>
  <c r="A16"/>
  <c r="AT15"/>
  <c r="AQ15"/>
  <c r="AW15" s="1"/>
  <c r="AP15"/>
  <c r="AO15"/>
  <c r="AM15"/>
  <c r="X19" s="1"/>
  <c r="AL15"/>
  <c r="AK15"/>
  <c r="AI15"/>
  <c r="X18" s="1"/>
  <c r="AH15"/>
  <c r="AG15"/>
  <c r="AF15"/>
  <c r="V17" s="1"/>
  <c r="AD15"/>
  <c r="X17" s="1"/>
  <c r="AB15"/>
  <c r="V16" s="1"/>
  <c r="Z15"/>
  <c r="AC15" s="1"/>
  <c r="R15"/>
  <c r="U15" s="1"/>
  <c r="F15"/>
  <c r="B15"/>
  <c r="A15"/>
  <c r="V9" s="1"/>
  <c r="AT14"/>
  <c r="AQ14"/>
  <c r="AW14" s="1"/>
  <c r="AP14"/>
  <c r="AO14"/>
  <c r="R19" s="1"/>
  <c r="U19" s="1"/>
  <c r="AM14"/>
  <c r="T19" s="1"/>
  <c r="AK14"/>
  <c r="R18" s="1"/>
  <c r="AI14"/>
  <c r="AL14" s="1"/>
  <c r="AH14"/>
  <c r="AF14"/>
  <c r="R17" s="1"/>
  <c r="AD14"/>
  <c r="AG14" s="1"/>
  <c r="AB14"/>
  <c r="Z14"/>
  <c r="AC14" s="1"/>
  <c r="Y14"/>
  <c r="X14"/>
  <c r="V14"/>
  <c r="T15" s="1"/>
  <c r="J14"/>
  <c r="M14" s="1"/>
  <c r="F14"/>
  <c r="A14"/>
  <c r="AW13"/>
  <c r="AT13"/>
  <c r="AQ13"/>
  <c r="AO13"/>
  <c r="N19" s="1"/>
  <c r="AM13"/>
  <c r="AP13" s="1"/>
  <c r="AK13"/>
  <c r="N18" s="1"/>
  <c r="AI13"/>
  <c r="AL13" s="1"/>
  <c r="AH13"/>
  <c r="AF13"/>
  <c r="AD13"/>
  <c r="AS13" s="1"/>
  <c r="AC13"/>
  <c r="AB13"/>
  <c r="Z13"/>
  <c r="P16" s="1"/>
  <c r="Y13"/>
  <c r="X13"/>
  <c r="N15" s="1"/>
  <c r="Q15" s="1"/>
  <c r="V13"/>
  <c r="P15" s="1"/>
  <c r="T13"/>
  <c r="N14" s="1"/>
  <c r="R13"/>
  <c r="U13" s="1"/>
  <c r="J13"/>
  <c r="A13"/>
  <c r="AW12"/>
  <c r="AT12"/>
  <c r="AQ12"/>
  <c r="AO12"/>
  <c r="AM12"/>
  <c r="L19" s="1"/>
  <c r="AL12"/>
  <c r="AK12"/>
  <c r="AI12"/>
  <c r="AH12"/>
  <c r="AG12"/>
  <c r="AF12"/>
  <c r="AD12"/>
  <c r="L17" s="1"/>
  <c r="AC12"/>
  <c r="AB12"/>
  <c r="J16" s="1"/>
  <c r="M16" s="1"/>
  <c r="Z12"/>
  <c r="X12"/>
  <c r="J15" s="1"/>
  <c r="V12"/>
  <c r="Y12" s="1"/>
  <c r="T12"/>
  <c r="R12"/>
  <c r="L14" s="1"/>
  <c r="Q12"/>
  <c r="P12"/>
  <c r="N12"/>
  <c r="L13" s="1"/>
  <c r="B12"/>
  <c r="A12"/>
  <c r="AT11"/>
  <c r="AQ11"/>
  <c r="AW11" s="1"/>
  <c r="AP11"/>
  <c r="AO11"/>
  <c r="AM11"/>
  <c r="H19" s="1"/>
  <c r="AL11"/>
  <c r="AK11"/>
  <c r="AI11"/>
  <c r="H18" s="1"/>
  <c r="AH11"/>
  <c r="AG11"/>
  <c r="AF11"/>
  <c r="F17" s="1"/>
  <c r="I17" s="1"/>
  <c r="AD11"/>
  <c r="H17" s="1"/>
  <c r="AB11"/>
  <c r="F16" s="1"/>
  <c r="Z11"/>
  <c r="AC11" s="1"/>
  <c r="X11"/>
  <c r="V11"/>
  <c r="H15" s="1"/>
  <c r="U11"/>
  <c r="T11"/>
  <c r="R11"/>
  <c r="H14" s="1"/>
  <c r="Q11"/>
  <c r="P11"/>
  <c r="F13" s="1"/>
  <c r="N11"/>
  <c r="H13" s="1"/>
  <c r="L11"/>
  <c r="F12" s="1"/>
  <c r="J11"/>
  <c r="M11" s="1"/>
  <c r="B11"/>
  <c r="A11"/>
  <c r="F9" s="1"/>
  <c r="AT10"/>
  <c r="AQ10"/>
  <c r="AW10" s="1"/>
  <c r="AP10"/>
  <c r="AO10"/>
  <c r="B19" s="1"/>
  <c r="AM10"/>
  <c r="D19" s="1"/>
  <c r="AK10"/>
  <c r="B18" s="1"/>
  <c r="AI10"/>
  <c r="AL10" s="1"/>
  <c r="AH10"/>
  <c r="AF10"/>
  <c r="B17" s="1"/>
  <c r="AD10"/>
  <c r="AG10" s="1"/>
  <c r="AB10"/>
  <c r="Z10"/>
  <c r="D16" s="1"/>
  <c r="Y10"/>
  <c r="X10"/>
  <c r="V10"/>
  <c r="D15" s="1"/>
  <c r="U10"/>
  <c r="T10"/>
  <c r="B14" s="1"/>
  <c r="E14" s="1"/>
  <c r="R10"/>
  <c r="D14" s="1"/>
  <c r="P10"/>
  <c r="B13" s="1"/>
  <c r="N10"/>
  <c r="Q10" s="1"/>
  <c r="L10"/>
  <c r="J10"/>
  <c r="M10" s="1"/>
  <c r="I10"/>
  <c r="H10"/>
  <c r="F10"/>
  <c r="D11" s="1"/>
  <c r="A10"/>
  <c r="AD9"/>
  <c r="Z9"/>
  <c r="R9"/>
  <c r="N9"/>
  <c r="J9"/>
  <c r="B9"/>
  <c r="B4"/>
  <c r="B3"/>
  <c r="B2"/>
  <c r="B1"/>
  <c r="AS17" l="1"/>
  <c r="Y17"/>
  <c r="AS16"/>
  <c r="E19"/>
  <c r="Q18"/>
  <c r="I12"/>
  <c r="E12"/>
  <c r="M13"/>
  <c r="I14"/>
  <c r="U17"/>
  <c r="E16"/>
  <c r="Q19"/>
  <c r="I15"/>
  <c r="U16"/>
  <c r="AC17"/>
  <c r="AC19"/>
  <c r="E13"/>
  <c r="AR13" s="1"/>
  <c r="AV13" s="1"/>
  <c r="E11"/>
  <c r="AR11" s="1"/>
  <c r="AV11" s="1"/>
  <c r="I13"/>
  <c r="Q14"/>
  <c r="AR14" s="1"/>
  <c r="AV14" s="1"/>
  <c r="E15"/>
  <c r="Q16"/>
  <c r="Y19"/>
  <c r="D12"/>
  <c r="T16"/>
  <c r="P17"/>
  <c r="Q17" s="1"/>
  <c r="AS10"/>
  <c r="D13"/>
  <c r="P14"/>
  <c r="L15"/>
  <c r="M15" s="1"/>
  <c r="D17"/>
  <c r="E17" s="1"/>
  <c r="T17"/>
  <c r="P18"/>
  <c r="AF18"/>
  <c r="AG18" s="1"/>
  <c r="AC10"/>
  <c r="AR10" s="1"/>
  <c r="AV10" s="1"/>
  <c r="Y11"/>
  <c r="AS11"/>
  <c r="U12"/>
  <c r="AP12"/>
  <c r="AG13"/>
  <c r="AS15"/>
  <c r="AP16"/>
  <c r="D18"/>
  <c r="E18" s="1"/>
  <c r="T18"/>
  <c r="U18" s="1"/>
  <c r="H12"/>
  <c r="AS14"/>
  <c r="H16"/>
  <c r="I16" s="1"/>
  <c r="X16"/>
  <c r="Y16" s="1"/>
  <c r="P19"/>
  <c r="AF19"/>
  <c r="AG19" s="1"/>
  <c r="AS12"/>
  <c r="AR17" l="1"/>
  <c r="AV17" s="1"/>
  <c r="AR18"/>
  <c r="AV18" s="1"/>
  <c r="AR19"/>
  <c r="AV19" s="1"/>
  <c r="AR15"/>
  <c r="AV15" s="1"/>
  <c r="AR16"/>
  <c r="AV16" s="1"/>
  <c r="AR12"/>
  <c r="AV12" s="1"/>
</calcChain>
</file>

<file path=xl/sharedStrings.xml><?xml version="1.0" encoding="utf-8"?>
<sst xmlns="http://schemas.openxmlformats.org/spreadsheetml/2006/main" count="104" uniqueCount="15">
  <si>
    <t>КРУГОВОЙ РАУНД. ИТОГОВАЯ ТАБЛИЦА</t>
  </si>
  <si>
    <t>Команды</t>
  </si>
  <si>
    <t>Удмуртия-1</t>
  </si>
  <si>
    <t>Удмуртия-2</t>
  </si>
  <si>
    <t>LSD</t>
  </si>
  <si>
    <t>Побед</t>
  </si>
  <si>
    <t>Камни</t>
  </si>
  <si>
    <t>Энды</t>
  </si>
  <si>
    <t>Место</t>
  </si>
  <si>
    <t>Победы по 2 турам</t>
  </si>
  <si>
    <t>LSD после 2-х кругов</t>
  </si>
  <si>
    <t>:</t>
  </si>
  <si>
    <t>Главный судья</t>
  </si>
  <si>
    <t>Зам. главного судьи</t>
  </si>
  <si>
    <t>В.Е. Леваков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</si>
</sst>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2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/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5" xfId="0" applyBorder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0" borderId="18" xfId="0" applyBorder="1"/>
    <xf numFmtId="0" fontId="7" fillId="3" borderId="17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0" fillId="0" borderId="22" xfId="0" applyBorder="1"/>
    <xf numFmtId="0" fontId="7" fillId="3" borderId="21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/>
    </xf>
    <xf numFmtId="0" fontId="6" fillId="3" borderId="29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0" fillId="0" borderId="32" xfId="0" applyBorder="1"/>
    <xf numFmtId="0" fontId="7" fillId="3" borderId="26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0" fillId="0" borderId="27" xfId="0" applyBorder="1"/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2" fontId="6" fillId="0" borderId="24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2" fontId="6" fillId="0" borderId="38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indent="15"/>
    </xf>
    <xf numFmtId="0" fontId="2" fillId="0" borderId="0" xfId="0" applyFont="1" applyAlignment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5;&#1088;%202%20&#1082;&#1088;&#1091;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5;&#1088;%20%201%20&#1082;&#1088;&#1091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жребий"/>
      <sheetName val="Расписание"/>
      <sheetName val="Тур I"/>
      <sheetName val="Тур II"/>
      <sheetName val="Тур III"/>
      <sheetName val="Тур IV"/>
      <sheetName val="Тур V"/>
      <sheetName val="Тур VI"/>
      <sheetName val="Тур VII"/>
      <sheetName val="Тур VIII"/>
      <sheetName val="Тур XII"/>
      <sheetName val="Тур IX"/>
      <sheetName val="Тур X"/>
      <sheetName val="Тур XI"/>
      <sheetName val="Тайбрейк"/>
      <sheetName val="Полуфинал"/>
      <sheetName val="Финал"/>
      <sheetName val="Турн табл"/>
      <sheetName val="Итоги"/>
    </sheetNames>
    <sheetDataSet>
      <sheetData sheetId="0">
        <row r="2">
          <cell r="D2" t="str">
            <v>ЧЕМПИОНАТ  РОССИИ  ПО</v>
          </cell>
        </row>
        <row r="3">
          <cell r="D3" t="str">
            <v>КЁРЛИНГУ НА КОЛЯСКАХ. 2 круг</v>
          </cell>
        </row>
        <row r="4">
          <cell r="D4" t="str">
            <v>12-18 МАЯ 2014 г.</v>
          </cell>
        </row>
        <row r="5">
          <cell r="D5" t="str">
            <v>СК "Чекерил", г. Ижевск</v>
          </cell>
        </row>
      </sheetData>
      <sheetData sheetId="1">
        <row r="15">
          <cell r="E15" t="str">
            <v>Челябинск</v>
          </cell>
        </row>
        <row r="16">
          <cell r="E16" t="str">
            <v>Санкт-Петербург</v>
          </cell>
        </row>
        <row r="17">
          <cell r="E17" t="str">
            <v>Мос. область-1</v>
          </cell>
        </row>
        <row r="18">
          <cell r="E18" t="str">
            <v>Москва-1</v>
          </cell>
        </row>
        <row r="19">
          <cell r="E19" t="str">
            <v>Красн. край</v>
          </cell>
        </row>
        <row r="20">
          <cell r="E20" t="str">
            <v>Мос. область-2</v>
          </cell>
        </row>
        <row r="21">
          <cell r="E21" t="str">
            <v>Москва-2</v>
          </cell>
        </row>
        <row r="22">
          <cell r="E22" t="str">
            <v>Екатеринбург</v>
          </cell>
        </row>
        <row r="23">
          <cell r="E23" t="str">
            <v>Удмуртия-1</v>
          </cell>
        </row>
        <row r="25">
          <cell r="E25" t="str">
            <v>Удмуртия-2</v>
          </cell>
        </row>
        <row r="30">
          <cell r="F30" t="str">
            <v>А.А.Батугин</v>
          </cell>
        </row>
      </sheetData>
      <sheetData sheetId="2"/>
      <sheetData sheetId="3">
        <row r="11">
          <cell r="D11">
            <v>174</v>
          </cell>
        </row>
        <row r="12">
          <cell r="D12">
            <v>38</v>
          </cell>
        </row>
        <row r="16">
          <cell r="M16">
            <v>8</v>
          </cell>
          <cell r="N16">
            <v>3</v>
          </cell>
        </row>
        <row r="17">
          <cell r="M17">
            <v>7</v>
          </cell>
          <cell r="N17">
            <v>5</v>
          </cell>
        </row>
        <row r="22">
          <cell r="D22">
            <v>69</v>
          </cell>
        </row>
        <row r="23">
          <cell r="D23">
            <v>82</v>
          </cell>
        </row>
        <row r="27">
          <cell r="M27">
            <v>7</v>
          </cell>
          <cell r="N27">
            <v>4</v>
          </cell>
        </row>
        <row r="28">
          <cell r="M28">
            <v>8</v>
          </cell>
          <cell r="N28">
            <v>5</v>
          </cell>
        </row>
        <row r="33">
          <cell r="D33">
            <v>152</v>
          </cell>
        </row>
        <row r="34">
          <cell r="D34">
            <v>145</v>
          </cell>
        </row>
        <row r="38">
          <cell r="M38">
            <v>6</v>
          </cell>
          <cell r="N38">
            <v>4</v>
          </cell>
        </row>
        <row r="39">
          <cell r="M39">
            <v>5</v>
          </cell>
          <cell r="N39">
            <v>4</v>
          </cell>
        </row>
        <row r="44">
          <cell r="D44">
            <v>185.4</v>
          </cell>
        </row>
        <row r="45">
          <cell r="D45">
            <v>153</v>
          </cell>
        </row>
        <row r="49">
          <cell r="M49">
            <v>9</v>
          </cell>
          <cell r="N49">
            <v>5</v>
          </cell>
        </row>
        <row r="50">
          <cell r="M50">
            <v>5</v>
          </cell>
          <cell r="N50">
            <v>3</v>
          </cell>
        </row>
      </sheetData>
      <sheetData sheetId="4">
        <row r="11">
          <cell r="D11">
            <v>127</v>
          </cell>
        </row>
        <row r="12">
          <cell r="D12">
            <v>185.4</v>
          </cell>
        </row>
        <row r="16">
          <cell r="M16">
            <v>20</v>
          </cell>
          <cell r="N16">
            <v>7</v>
          </cell>
        </row>
        <row r="17">
          <cell r="M17">
            <v>3</v>
          </cell>
          <cell r="N17">
            <v>1</v>
          </cell>
        </row>
        <row r="22">
          <cell r="D22">
            <v>185.4</v>
          </cell>
        </row>
        <row r="23">
          <cell r="D23">
            <v>113</v>
          </cell>
        </row>
        <row r="27">
          <cell r="M27">
            <v>1</v>
          </cell>
          <cell r="N27">
            <v>1</v>
          </cell>
        </row>
        <row r="28">
          <cell r="M28">
            <v>11</v>
          </cell>
          <cell r="N28">
            <v>5</v>
          </cell>
        </row>
        <row r="33">
          <cell r="D33">
            <v>185.4</v>
          </cell>
        </row>
        <row r="34">
          <cell r="D34">
            <v>185.4</v>
          </cell>
        </row>
        <row r="38">
          <cell r="M38">
            <v>3</v>
          </cell>
          <cell r="N38">
            <v>3</v>
          </cell>
        </row>
        <row r="39">
          <cell r="M39">
            <v>13</v>
          </cell>
          <cell r="N39">
            <v>5</v>
          </cell>
        </row>
        <row r="44">
          <cell r="D44">
            <v>132</v>
          </cell>
        </row>
        <row r="45">
          <cell r="D45">
            <v>165</v>
          </cell>
        </row>
        <row r="49">
          <cell r="M49">
            <v>4</v>
          </cell>
          <cell r="N49">
            <v>4</v>
          </cell>
        </row>
        <row r="50">
          <cell r="M50">
            <v>7</v>
          </cell>
          <cell r="N50">
            <v>4</v>
          </cell>
        </row>
      </sheetData>
      <sheetData sheetId="5">
        <row r="11">
          <cell r="D11">
            <v>185.4</v>
          </cell>
        </row>
        <row r="12">
          <cell r="D12">
            <v>185.4</v>
          </cell>
        </row>
        <row r="16">
          <cell r="M16">
            <v>1</v>
          </cell>
          <cell r="N16">
            <v>1</v>
          </cell>
        </row>
        <row r="17">
          <cell r="M17">
            <v>11</v>
          </cell>
          <cell r="N17">
            <v>7</v>
          </cell>
        </row>
        <row r="22">
          <cell r="D22">
            <v>185.4</v>
          </cell>
        </row>
        <row r="23">
          <cell r="D23">
            <v>86</v>
          </cell>
        </row>
        <row r="27">
          <cell r="M27">
            <v>13</v>
          </cell>
          <cell r="N27">
            <v>5</v>
          </cell>
        </row>
        <row r="28">
          <cell r="M28">
            <v>4</v>
          </cell>
          <cell r="N28">
            <v>3</v>
          </cell>
        </row>
        <row r="33">
          <cell r="D33">
            <v>22</v>
          </cell>
        </row>
        <row r="34">
          <cell r="D34">
            <v>29</v>
          </cell>
        </row>
        <row r="38">
          <cell r="M38">
            <v>1</v>
          </cell>
          <cell r="N38">
            <v>1</v>
          </cell>
        </row>
        <row r="39">
          <cell r="M39">
            <v>11</v>
          </cell>
          <cell r="N39">
            <v>7</v>
          </cell>
        </row>
        <row r="44">
          <cell r="D44">
            <v>42</v>
          </cell>
        </row>
        <row r="45">
          <cell r="D45">
            <v>171</v>
          </cell>
        </row>
        <row r="49">
          <cell r="M49">
            <v>1</v>
          </cell>
          <cell r="N49">
            <v>1</v>
          </cell>
        </row>
        <row r="50">
          <cell r="M50">
            <v>12</v>
          </cell>
          <cell r="N50">
            <v>5</v>
          </cell>
        </row>
      </sheetData>
      <sheetData sheetId="6">
        <row r="11">
          <cell r="D11">
            <v>185.4</v>
          </cell>
        </row>
        <row r="12">
          <cell r="D12">
            <v>58</v>
          </cell>
        </row>
        <row r="16">
          <cell r="M16">
            <v>10</v>
          </cell>
          <cell r="N16">
            <v>4</v>
          </cell>
        </row>
        <row r="17">
          <cell r="M17">
            <v>9</v>
          </cell>
          <cell r="N17">
            <v>4</v>
          </cell>
        </row>
        <row r="22">
          <cell r="D22">
            <v>185.4</v>
          </cell>
        </row>
        <row r="23">
          <cell r="D23">
            <v>132</v>
          </cell>
        </row>
        <row r="27">
          <cell r="M27">
            <v>9</v>
          </cell>
          <cell r="N27">
            <v>6</v>
          </cell>
        </row>
        <row r="28">
          <cell r="M28">
            <v>3</v>
          </cell>
          <cell r="N28">
            <v>2</v>
          </cell>
        </row>
        <row r="38">
          <cell r="N38">
            <v>0</v>
          </cell>
        </row>
        <row r="39">
          <cell r="N39">
            <v>0</v>
          </cell>
        </row>
        <row r="44">
          <cell r="D44">
            <v>54</v>
          </cell>
        </row>
        <row r="45">
          <cell r="D45">
            <v>78</v>
          </cell>
        </row>
        <row r="49">
          <cell r="M49">
            <v>3</v>
          </cell>
          <cell r="N49">
            <v>3</v>
          </cell>
        </row>
        <row r="50">
          <cell r="M50">
            <v>10</v>
          </cell>
          <cell r="N50">
            <v>4</v>
          </cell>
        </row>
      </sheetData>
      <sheetData sheetId="7">
        <row r="11">
          <cell r="D11">
            <v>160</v>
          </cell>
        </row>
        <row r="12">
          <cell r="D12">
            <v>58</v>
          </cell>
        </row>
        <row r="16">
          <cell r="M16">
            <v>7</v>
          </cell>
          <cell r="N16">
            <v>3</v>
          </cell>
        </row>
        <row r="17">
          <cell r="M17">
            <v>12</v>
          </cell>
          <cell r="N17">
            <v>5</v>
          </cell>
        </row>
        <row r="22">
          <cell r="D22">
            <v>36</v>
          </cell>
        </row>
        <row r="23">
          <cell r="D23">
            <v>185.4</v>
          </cell>
        </row>
        <row r="27">
          <cell r="M27">
            <v>12</v>
          </cell>
          <cell r="N27">
            <v>5</v>
          </cell>
        </row>
        <row r="28">
          <cell r="M28">
            <v>0</v>
          </cell>
          <cell r="N28">
            <v>0</v>
          </cell>
        </row>
        <row r="33">
          <cell r="D33">
            <v>185.4</v>
          </cell>
        </row>
        <row r="34">
          <cell r="D34">
            <v>185.4</v>
          </cell>
        </row>
        <row r="38">
          <cell r="M38">
            <v>12</v>
          </cell>
          <cell r="N38">
            <v>5</v>
          </cell>
        </row>
        <row r="39">
          <cell r="M39">
            <v>1</v>
          </cell>
          <cell r="N39">
            <v>1</v>
          </cell>
        </row>
        <row r="44">
          <cell r="D44">
            <v>87</v>
          </cell>
        </row>
        <row r="45">
          <cell r="D45">
            <v>61</v>
          </cell>
        </row>
        <row r="49">
          <cell r="M49">
            <v>7</v>
          </cell>
          <cell r="N49">
            <v>4</v>
          </cell>
        </row>
        <row r="50">
          <cell r="M50">
            <v>5</v>
          </cell>
          <cell r="N50">
            <v>4</v>
          </cell>
        </row>
      </sheetData>
      <sheetData sheetId="8">
        <row r="11">
          <cell r="D11">
            <v>34</v>
          </cell>
        </row>
        <row r="12">
          <cell r="D12">
            <v>185.4</v>
          </cell>
        </row>
        <row r="16">
          <cell r="M16">
            <v>10</v>
          </cell>
          <cell r="N16">
            <v>4</v>
          </cell>
        </row>
        <row r="17">
          <cell r="M17">
            <v>6</v>
          </cell>
          <cell r="N17">
            <v>3</v>
          </cell>
        </row>
        <row r="22">
          <cell r="D22">
            <v>185.4</v>
          </cell>
        </row>
        <row r="23">
          <cell r="D23">
            <v>185.4</v>
          </cell>
        </row>
        <row r="27">
          <cell r="M27">
            <v>4</v>
          </cell>
          <cell r="N27">
            <v>3</v>
          </cell>
        </row>
        <row r="28">
          <cell r="M28">
            <v>15</v>
          </cell>
          <cell r="N28">
            <v>5</v>
          </cell>
        </row>
        <row r="33">
          <cell r="D33">
            <v>185.4</v>
          </cell>
        </row>
        <row r="34">
          <cell r="D34">
            <v>165</v>
          </cell>
        </row>
        <row r="38">
          <cell r="M38">
            <v>4</v>
          </cell>
          <cell r="N38">
            <v>3</v>
          </cell>
        </row>
        <row r="39">
          <cell r="M39">
            <v>12</v>
          </cell>
          <cell r="N39">
            <v>4</v>
          </cell>
        </row>
        <row r="44">
          <cell r="D44">
            <v>185.4</v>
          </cell>
        </row>
        <row r="45">
          <cell r="D45">
            <v>22</v>
          </cell>
        </row>
        <row r="49">
          <cell r="M49">
            <v>4</v>
          </cell>
          <cell r="N49">
            <v>2</v>
          </cell>
        </row>
        <row r="50">
          <cell r="M50">
            <v>8</v>
          </cell>
          <cell r="N50">
            <v>5</v>
          </cell>
        </row>
      </sheetData>
      <sheetData sheetId="9">
        <row r="16">
          <cell r="N16">
            <v>0</v>
          </cell>
        </row>
        <row r="17">
          <cell r="N17">
            <v>0</v>
          </cell>
        </row>
        <row r="22">
          <cell r="D22">
            <v>185.4</v>
          </cell>
        </row>
        <row r="23">
          <cell r="D23">
            <v>185.4</v>
          </cell>
        </row>
        <row r="27">
          <cell r="M27">
            <v>13</v>
          </cell>
          <cell r="N27">
            <v>5</v>
          </cell>
        </row>
        <row r="28">
          <cell r="M28">
            <v>2</v>
          </cell>
          <cell r="N28">
            <v>1</v>
          </cell>
        </row>
        <row r="33">
          <cell r="D33">
            <v>40</v>
          </cell>
        </row>
        <row r="34">
          <cell r="D34">
            <v>185.4</v>
          </cell>
        </row>
        <row r="38">
          <cell r="M38">
            <v>14</v>
          </cell>
          <cell r="N38">
            <v>6</v>
          </cell>
        </row>
        <row r="39">
          <cell r="M39">
            <v>0</v>
          </cell>
          <cell r="N39">
            <v>0</v>
          </cell>
        </row>
        <row r="44">
          <cell r="D44">
            <v>185.4</v>
          </cell>
        </row>
        <row r="45">
          <cell r="D45">
            <v>150</v>
          </cell>
        </row>
        <row r="49">
          <cell r="M49">
            <v>15</v>
          </cell>
          <cell r="N49">
            <v>5</v>
          </cell>
        </row>
        <row r="50">
          <cell r="M50">
            <v>1</v>
          </cell>
          <cell r="N50">
            <v>1</v>
          </cell>
        </row>
      </sheetData>
      <sheetData sheetId="10">
        <row r="11">
          <cell r="D11">
            <v>137</v>
          </cell>
        </row>
        <row r="12">
          <cell r="D12">
            <v>99</v>
          </cell>
        </row>
        <row r="16">
          <cell r="M16">
            <v>6</v>
          </cell>
        </row>
        <row r="17">
          <cell r="M17">
            <v>7</v>
          </cell>
        </row>
        <row r="22">
          <cell r="D22">
            <v>22</v>
          </cell>
        </row>
        <row r="23">
          <cell r="D23">
            <v>185.4</v>
          </cell>
        </row>
        <row r="27">
          <cell r="M27">
            <v>11</v>
          </cell>
        </row>
        <row r="28">
          <cell r="M28">
            <v>5</v>
          </cell>
        </row>
        <row r="33">
          <cell r="D33">
            <v>185.4</v>
          </cell>
        </row>
        <row r="34">
          <cell r="D34">
            <v>185.4</v>
          </cell>
        </row>
        <row r="38">
          <cell r="M38">
            <v>15</v>
          </cell>
        </row>
        <row r="39">
          <cell r="M39">
            <v>2</v>
          </cell>
        </row>
        <row r="44">
          <cell r="D44">
            <v>125</v>
          </cell>
        </row>
        <row r="45">
          <cell r="D45">
            <v>185.4</v>
          </cell>
        </row>
        <row r="49">
          <cell r="M49">
            <v>11</v>
          </cell>
        </row>
        <row r="50">
          <cell r="M50">
            <v>3</v>
          </cell>
        </row>
      </sheetData>
      <sheetData sheetId="11">
        <row r="11">
          <cell r="D11">
            <v>4</v>
          </cell>
        </row>
        <row r="12">
          <cell r="D12">
            <v>185.4</v>
          </cell>
        </row>
        <row r="16">
          <cell r="M16">
            <v>4</v>
          </cell>
        </row>
        <row r="17">
          <cell r="M17">
            <v>11</v>
          </cell>
        </row>
        <row r="22">
          <cell r="D22">
            <v>177</v>
          </cell>
        </row>
        <row r="23">
          <cell r="D23">
            <v>185.4</v>
          </cell>
        </row>
        <row r="27">
          <cell r="M27">
            <v>4</v>
          </cell>
        </row>
        <row r="28">
          <cell r="M28">
            <v>8</v>
          </cell>
        </row>
        <row r="33">
          <cell r="D33">
            <v>185.4</v>
          </cell>
        </row>
        <row r="34">
          <cell r="D34">
            <v>82</v>
          </cell>
        </row>
        <row r="38">
          <cell r="M38">
            <v>9</v>
          </cell>
        </row>
        <row r="39">
          <cell r="M39">
            <v>1</v>
          </cell>
        </row>
        <row r="44">
          <cell r="D44">
            <v>185.4</v>
          </cell>
        </row>
        <row r="45">
          <cell r="D45">
            <v>106</v>
          </cell>
        </row>
      </sheetData>
      <sheetData sheetId="12">
        <row r="11">
          <cell r="D11">
            <v>116</v>
          </cell>
        </row>
        <row r="12">
          <cell r="D12">
            <v>164</v>
          </cell>
        </row>
        <row r="16">
          <cell r="M16">
            <v>14</v>
          </cell>
        </row>
        <row r="17">
          <cell r="M17">
            <v>4</v>
          </cell>
        </row>
        <row r="22">
          <cell r="D22">
            <v>185.4</v>
          </cell>
        </row>
        <row r="23">
          <cell r="D23">
            <v>44</v>
          </cell>
        </row>
        <row r="27">
          <cell r="M27">
            <v>9</v>
          </cell>
        </row>
        <row r="28">
          <cell r="M28">
            <v>1</v>
          </cell>
        </row>
        <row r="33">
          <cell r="D33">
            <v>185.4</v>
          </cell>
        </row>
        <row r="34">
          <cell r="D34">
            <v>185</v>
          </cell>
        </row>
        <row r="38">
          <cell r="M38">
            <v>4</v>
          </cell>
        </row>
        <row r="39">
          <cell r="M39">
            <v>13</v>
          </cell>
        </row>
        <row r="44">
          <cell r="D44">
            <v>40</v>
          </cell>
        </row>
        <row r="45">
          <cell r="D45">
            <v>48</v>
          </cell>
        </row>
        <row r="49">
          <cell r="M49">
            <v>3</v>
          </cell>
        </row>
        <row r="50">
          <cell r="M50">
            <v>9</v>
          </cell>
        </row>
      </sheetData>
      <sheetData sheetId="13">
        <row r="11">
          <cell r="D11">
            <v>185.4</v>
          </cell>
        </row>
        <row r="12">
          <cell r="D12">
            <v>185.4</v>
          </cell>
        </row>
        <row r="16">
          <cell r="M16">
            <v>12</v>
          </cell>
        </row>
        <row r="17">
          <cell r="M17">
            <v>1</v>
          </cell>
        </row>
        <row r="22">
          <cell r="D22">
            <v>185.4</v>
          </cell>
        </row>
        <row r="23">
          <cell r="D23">
            <v>185.4</v>
          </cell>
        </row>
        <row r="27">
          <cell r="M27">
            <v>9</v>
          </cell>
        </row>
        <row r="28">
          <cell r="M28">
            <v>5</v>
          </cell>
        </row>
        <row r="33">
          <cell r="D33">
            <v>185.4</v>
          </cell>
        </row>
        <row r="34">
          <cell r="D34">
            <v>54</v>
          </cell>
        </row>
        <row r="38">
          <cell r="M38">
            <v>2</v>
          </cell>
        </row>
        <row r="39">
          <cell r="M39">
            <v>8</v>
          </cell>
        </row>
      </sheetData>
      <sheetData sheetId="14">
        <row r="11">
          <cell r="D11">
            <v>185.4</v>
          </cell>
        </row>
        <row r="12">
          <cell r="D12">
            <v>67</v>
          </cell>
        </row>
        <row r="16">
          <cell r="M16">
            <v>3</v>
          </cell>
        </row>
        <row r="17">
          <cell r="M17">
            <v>10</v>
          </cell>
        </row>
        <row r="22">
          <cell r="D22">
            <v>111</v>
          </cell>
        </row>
        <row r="27">
          <cell r="M27">
            <v>9</v>
          </cell>
        </row>
        <row r="28">
          <cell r="M28">
            <v>3</v>
          </cell>
        </row>
        <row r="33">
          <cell r="D33">
            <v>185.4</v>
          </cell>
        </row>
        <row r="34">
          <cell r="D34">
            <v>50</v>
          </cell>
        </row>
        <row r="38">
          <cell r="M38">
            <v>1</v>
          </cell>
        </row>
        <row r="39">
          <cell r="M39">
            <v>17</v>
          </cell>
        </row>
        <row r="44">
          <cell r="D44">
            <v>93</v>
          </cell>
        </row>
        <row r="45">
          <cell r="D45">
            <v>185.4</v>
          </cell>
        </row>
        <row r="49">
          <cell r="M49">
            <v>7</v>
          </cell>
        </row>
        <row r="50">
          <cell r="M50">
            <v>6</v>
          </cell>
        </row>
      </sheetData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жребий"/>
      <sheetName val="Расписание"/>
      <sheetName val="Тур I"/>
      <sheetName val="Тур II"/>
      <sheetName val="Тур III"/>
      <sheetName val="Тур IV"/>
      <sheetName val="Тур VI"/>
      <sheetName val="Тур V"/>
      <sheetName val="Тур VII"/>
      <sheetName val="Плей-офф"/>
      <sheetName val="Полуфинал"/>
      <sheetName val="Финал"/>
      <sheetName val="Турн табл"/>
      <sheetName val="Итог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AI10">
            <v>1093.3</v>
          </cell>
          <cell r="AJ10">
            <v>3</v>
          </cell>
        </row>
        <row r="11">
          <cell r="AI11">
            <v>690.6</v>
          </cell>
          <cell r="AJ11">
            <v>3</v>
          </cell>
        </row>
        <row r="12">
          <cell r="AI12">
            <v>1207.5</v>
          </cell>
          <cell r="AJ12">
            <v>5</v>
          </cell>
        </row>
        <row r="13">
          <cell r="AI13">
            <v>833.1</v>
          </cell>
          <cell r="AJ13">
            <v>6</v>
          </cell>
        </row>
        <row r="14">
          <cell r="AI14">
            <v>1145.2</v>
          </cell>
          <cell r="AJ14">
            <v>0</v>
          </cell>
        </row>
        <row r="15">
          <cell r="AI15">
            <v>1006.4</v>
          </cell>
          <cell r="AJ15">
            <v>5</v>
          </cell>
        </row>
        <row r="16">
          <cell r="AI16">
            <v>561.5</v>
          </cell>
          <cell r="AJ16">
            <v>2</v>
          </cell>
        </row>
        <row r="17">
          <cell r="AI17">
            <v>912.59999999999991</v>
          </cell>
          <cell r="AJ17">
            <v>4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23"/>
  <sheetViews>
    <sheetView tabSelected="1" workbookViewId="0">
      <selection activeCell="AS5" sqref="AS1:AU1048576"/>
    </sheetView>
  </sheetViews>
  <sheetFormatPr defaultRowHeight="15"/>
  <cols>
    <col min="1" max="1" width="17.140625" customWidth="1"/>
    <col min="2" max="2" width="4.5703125" customWidth="1"/>
    <col min="3" max="3" width="1" customWidth="1"/>
    <col min="4" max="4" width="3.85546875" customWidth="1"/>
    <col min="5" max="5" width="5.85546875" hidden="1" customWidth="1"/>
    <col min="6" max="6" width="4.5703125" customWidth="1"/>
    <col min="7" max="7" width="1" customWidth="1"/>
    <col min="8" max="8" width="4.5703125" customWidth="1"/>
    <col min="9" max="9" width="5.85546875" hidden="1" customWidth="1"/>
    <col min="10" max="10" width="4.7109375" customWidth="1"/>
    <col min="11" max="11" width="1.140625" customWidth="1"/>
    <col min="12" max="12" width="4.5703125" customWidth="1"/>
    <col min="13" max="13" width="5.85546875" hidden="1" customWidth="1"/>
    <col min="14" max="14" width="4.7109375" customWidth="1"/>
    <col min="15" max="15" width="1" customWidth="1"/>
    <col min="16" max="16" width="4.7109375" customWidth="1"/>
    <col min="17" max="17" width="5.85546875" hidden="1" customWidth="1"/>
    <col min="18" max="18" width="4.42578125" customWidth="1"/>
    <col min="19" max="19" width="1" customWidth="1"/>
    <col min="20" max="20" width="4.7109375" customWidth="1"/>
    <col min="21" max="21" width="5.85546875" hidden="1" customWidth="1"/>
    <col min="22" max="22" width="4.42578125" customWidth="1"/>
    <col min="23" max="23" width="0.85546875" customWidth="1"/>
    <col min="24" max="24" width="4.5703125" customWidth="1"/>
    <col min="25" max="25" width="5.85546875" hidden="1" customWidth="1"/>
    <col min="26" max="26" width="4.5703125" customWidth="1"/>
    <col min="27" max="27" width="1.140625" customWidth="1"/>
    <col min="28" max="28" width="4.5703125" customWidth="1"/>
    <col min="29" max="29" width="5.85546875" hidden="1" customWidth="1"/>
    <col min="30" max="30" width="4.7109375" customWidth="1"/>
    <col min="31" max="31" width="1" customWidth="1"/>
    <col min="32" max="32" width="4.5703125" customWidth="1"/>
    <col min="33" max="34" width="5.85546875" hidden="1" customWidth="1"/>
    <col min="35" max="35" width="4.5703125" customWidth="1"/>
    <col min="36" max="36" width="1" customWidth="1"/>
    <col min="37" max="37" width="4.5703125" customWidth="1"/>
    <col min="38" max="38" width="5.85546875" hidden="1" customWidth="1"/>
    <col min="39" max="39" width="4.5703125" customWidth="1"/>
    <col min="40" max="40" width="1" customWidth="1"/>
    <col min="41" max="41" width="4.7109375" customWidth="1"/>
    <col min="42" max="42" width="5.85546875" hidden="1" customWidth="1"/>
    <col min="43" max="43" width="9.7109375" customWidth="1"/>
    <col min="44" max="44" width="5.7109375" customWidth="1"/>
    <col min="45" max="47" width="5.85546875" hidden="1" customWidth="1"/>
    <col min="48" max="48" width="6.85546875" customWidth="1"/>
    <col min="49" max="49" width="9" customWidth="1"/>
  </cols>
  <sheetData>
    <row r="1" spans="1:49" ht="18.75">
      <c r="B1" s="1" t="str">
        <f>[1]Список!D2</f>
        <v>ЧЕМПИОНАТ  РОССИИ  ПО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9" ht="18.75">
      <c r="B2" s="1" t="str">
        <f>[1]Список!D3</f>
        <v>КЁРЛИНГУ НА КОЛЯСКАХ. 2 круг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9" ht="18.75">
      <c r="B3" s="1" t="str">
        <f>[1]Список!D4</f>
        <v>12-18 МАЯ 2014 г.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9" ht="15.75">
      <c r="B4" s="2" t="str">
        <f>[1]Список!D5</f>
        <v>СК "Чекерил", г. Ижевск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9">
      <c r="AR5" s="3"/>
    </row>
    <row r="6" spans="1:49">
      <c r="AR6" s="3"/>
    </row>
    <row r="7" spans="1:49" ht="18">
      <c r="B7" s="4" t="s">
        <v>0</v>
      </c>
      <c r="AR7" s="3"/>
    </row>
    <row r="8" spans="1:49" ht="15.75" thickBot="1">
      <c r="AR8" s="3"/>
    </row>
    <row r="9" spans="1:49" ht="21.75" thickBot="1">
      <c r="A9" s="5" t="s">
        <v>1</v>
      </c>
      <c r="B9" s="6" t="str">
        <f>A10</f>
        <v>Челябинск</v>
      </c>
      <c r="C9" s="7"/>
      <c r="D9" s="8"/>
      <c r="E9" s="9"/>
      <c r="F9" s="6" t="str">
        <f>A11</f>
        <v>Санкт-Петербург</v>
      </c>
      <c r="G9" s="7"/>
      <c r="H9" s="8"/>
      <c r="I9" s="9"/>
      <c r="J9" s="6" t="str">
        <f>A12</f>
        <v>Мос. область-1</v>
      </c>
      <c r="K9" s="7"/>
      <c r="L9" s="8"/>
      <c r="M9" s="9"/>
      <c r="N9" s="6" t="str">
        <f>A13</f>
        <v>Москва-1</v>
      </c>
      <c r="O9" s="7"/>
      <c r="P9" s="8"/>
      <c r="Q9" s="9"/>
      <c r="R9" s="6" t="str">
        <f>A14</f>
        <v>Красн. край</v>
      </c>
      <c r="S9" s="7"/>
      <c r="T9" s="8"/>
      <c r="U9" s="9"/>
      <c r="V9" s="6" t="str">
        <f>A15</f>
        <v>Мос. область-2</v>
      </c>
      <c r="W9" s="7"/>
      <c r="X9" s="8"/>
      <c r="Y9" s="10"/>
      <c r="Z9" s="11" t="str">
        <f>A16</f>
        <v>Москва-2</v>
      </c>
      <c r="AA9" s="12"/>
      <c r="AB9" s="13"/>
      <c r="AC9" s="9"/>
      <c r="AD9" s="14" t="str">
        <f>A17</f>
        <v>Екатеринбург</v>
      </c>
      <c r="AE9" s="12"/>
      <c r="AF9" s="15"/>
      <c r="AG9" s="10"/>
      <c r="AH9" s="16"/>
      <c r="AI9" s="17" t="s">
        <v>2</v>
      </c>
      <c r="AJ9" s="18"/>
      <c r="AK9" s="19"/>
      <c r="AL9" s="20"/>
      <c r="AM9" s="17" t="s">
        <v>3</v>
      </c>
      <c r="AN9" s="18"/>
      <c r="AO9" s="19"/>
      <c r="AP9" s="20"/>
      <c r="AQ9" s="21" t="s">
        <v>4</v>
      </c>
      <c r="AR9" s="22" t="s">
        <v>5</v>
      </c>
      <c r="AS9" s="5" t="s">
        <v>6</v>
      </c>
      <c r="AT9" s="5" t="s">
        <v>7</v>
      </c>
      <c r="AU9" s="22" t="s">
        <v>8</v>
      </c>
      <c r="AV9" s="23" t="s">
        <v>9</v>
      </c>
      <c r="AW9" s="24" t="s">
        <v>10</v>
      </c>
    </row>
    <row r="10" spans="1:49">
      <c r="A10" s="25" t="str">
        <f>[1]жребий!$E$15</f>
        <v>Челябинск</v>
      </c>
      <c r="B10" s="26"/>
      <c r="C10" s="27"/>
      <c r="D10" s="28"/>
      <c r="E10" s="29"/>
      <c r="F10" s="30">
        <f>'[1]Тур III'!M39</f>
        <v>11</v>
      </c>
      <c r="G10" s="31" t="s">
        <v>11</v>
      </c>
      <c r="H10" s="32">
        <f>'[1]Тур III'!M38</f>
        <v>1</v>
      </c>
      <c r="I10" s="33">
        <f>IF(F10&gt;H10,1,0)</f>
        <v>1</v>
      </c>
      <c r="J10" s="30">
        <f>'[1]Тур IV'!M49</f>
        <v>3</v>
      </c>
      <c r="K10" s="31" t="s">
        <v>11</v>
      </c>
      <c r="L10" s="32">
        <f>'[1]Тур IV'!M50</f>
        <v>10</v>
      </c>
      <c r="M10" s="33">
        <f>IF(J10&gt;L10,1,0)</f>
        <v>0</v>
      </c>
      <c r="N10" s="30">
        <f>'[1]Тур IX'!M50</f>
        <v>9</v>
      </c>
      <c r="O10" s="31" t="s">
        <v>11</v>
      </c>
      <c r="P10" s="32">
        <f>'[1]Тур IX'!M49</f>
        <v>3</v>
      </c>
      <c r="Q10" s="29">
        <f>IF(N10&gt;P10,1,0)</f>
        <v>1</v>
      </c>
      <c r="R10" s="34">
        <f>'[1]Тур VII'!M38</f>
        <v>14</v>
      </c>
      <c r="S10" s="35" t="s">
        <v>11</v>
      </c>
      <c r="T10" s="36">
        <f>'[1]Тур VII'!M39</f>
        <v>0</v>
      </c>
      <c r="U10" s="29">
        <f>IF(R10&gt;T10,1,0)</f>
        <v>1</v>
      </c>
      <c r="V10" s="30">
        <f>'[1]Тур VIII'!M28</f>
        <v>5</v>
      </c>
      <c r="W10" s="31" t="s">
        <v>11</v>
      </c>
      <c r="X10" s="32">
        <f>'[1]Тур VIII'!M27</f>
        <v>11</v>
      </c>
      <c r="Y10" s="29">
        <f>IF(V10&gt;X10,1,0)</f>
        <v>0</v>
      </c>
      <c r="Z10" s="34">
        <f>'[1]Тур XII'!M16</f>
        <v>4</v>
      </c>
      <c r="AA10" s="35" t="s">
        <v>11</v>
      </c>
      <c r="AB10" s="36">
        <f>'[1]Тур XII'!M17</f>
        <v>11</v>
      </c>
      <c r="AC10" s="29">
        <f t="shared" ref="AC10:AC15" si="0">IF(Z10&gt;AB10,1,0)</f>
        <v>0</v>
      </c>
      <c r="AD10" s="37">
        <f>'[1]Тур I'!M39</f>
        <v>5</v>
      </c>
      <c r="AE10" s="38" t="s">
        <v>11</v>
      </c>
      <c r="AF10" s="39">
        <f>'[1]Тур I'!M38</f>
        <v>6</v>
      </c>
      <c r="AG10" s="29">
        <f t="shared" ref="AG10:AG19" si="1">IF(AD10&gt;AF10,1,0)</f>
        <v>0</v>
      </c>
      <c r="AH10" s="40" t="e">
        <f>IF(#REF!&gt;#REF!,1,0)</f>
        <v>#REF!</v>
      </c>
      <c r="AI10" s="41">
        <f>'[1]Тур V'!M17</f>
        <v>12</v>
      </c>
      <c r="AJ10" s="31" t="s">
        <v>11</v>
      </c>
      <c r="AK10" s="42">
        <f>'[1]Тур V'!M16</f>
        <v>7</v>
      </c>
      <c r="AL10" s="40">
        <f t="shared" ref="AL10:AL17" si="2">IF(AI10&gt;AK10,1,0)</f>
        <v>1</v>
      </c>
      <c r="AM10" s="41">
        <f>'[1]Тур XI'!M27</f>
        <v>9</v>
      </c>
      <c r="AN10" s="31" t="s">
        <v>11</v>
      </c>
      <c r="AO10" s="42">
        <f>'[1]Тур XI'!M28</f>
        <v>3</v>
      </c>
      <c r="AP10" s="40">
        <f t="shared" ref="AP10:AP18" si="3">IF(AM10&gt;AO10,1,0)</f>
        <v>1</v>
      </c>
      <c r="AQ10" s="43">
        <f>'[1]Тур I'!D34+'[1]Тур III'!D34+'[1]Тур IV'!D44+'[1]Тур V'!D12+'[1]Тур VII'!D33+'[1]Тур VIII'!D23+'[1]Тур XII'!D11+'[1]Тур IX'!D45+'[1]Тур XI'!D22</f>
        <v>674.4</v>
      </c>
      <c r="AR10" s="44">
        <f t="shared" ref="AR10:AR19" si="4">SUM(E10,I10,M10,Q10,U10,Y10,AC10,AG10,AL10,AP10)</f>
        <v>5</v>
      </c>
      <c r="AS10" s="45">
        <f>SUM(AD10,Z10,V10,R10,N10,J10,F10)</f>
        <v>51</v>
      </c>
      <c r="AT10" s="44">
        <f>'[1]Тур I'!N16+'[1]Тур II'!N38+'[1]Тур III'!N49+'[1]Тур IV'!N38+'[1]Тур V'!N27+'[1]Тур VI'!N16+'[1]Тур VII'!N49</f>
        <v>21</v>
      </c>
      <c r="AU10" s="46"/>
      <c r="AV10" s="47">
        <f>AR10+'[2]Турн табл'!$AJ$10</f>
        <v>8</v>
      </c>
      <c r="AW10" s="48">
        <f>AQ10+'[2]Турн табл'!$AI$10</f>
        <v>1767.6999999999998</v>
      </c>
    </row>
    <row r="11" spans="1:49">
      <c r="A11" s="49" t="str">
        <f>[1]жребий!$E$16</f>
        <v>Санкт-Петербург</v>
      </c>
      <c r="B11" s="50">
        <f>H10</f>
        <v>1</v>
      </c>
      <c r="C11" s="51" t="s">
        <v>11</v>
      </c>
      <c r="D11" s="52">
        <f>F10</f>
        <v>11</v>
      </c>
      <c r="E11" s="53">
        <f t="shared" ref="E11:E16" si="5">IF(B11&gt;D11,1,0)</f>
        <v>0</v>
      </c>
      <c r="F11" s="54"/>
      <c r="G11" s="55"/>
      <c r="H11" s="56"/>
      <c r="I11" s="53"/>
      <c r="J11" s="50">
        <f>'[1]Тур XII'!M39</f>
        <v>1</v>
      </c>
      <c r="K11" s="51" t="s">
        <v>11</v>
      </c>
      <c r="L11" s="52">
        <f>'[1]Тур XII'!M38</f>
        <v>9</v>
      </c>
      <c r="M11" s="53">
        <f t="shared" ref="M11:M16" si="6">IF(J11&gt;L11,1,0)</f>
        <v>0</v>
      </c>
      <c r="N11" s="50">
        <f>'[1]Тур VII'!M28</f>
        <v>2</v>
      </c>
      <c r="O11" s="51" t="s">
        <v>11</v>
      </c>
      <c r="P11" s="52">
        <f>'[1]Тур VII'!M27</f>
        <v>13</v>
      </c>
      <c r="Q11" s="53">
        <f t="shared" ref="Q11:Q16" si="7">IF(N11&gt;P11,1,0)</f>
        <v>0</v>
      </c>
      <c r="R11" s="57">
        <f>'[1]Тур II'!M16</f>
        <v>20</v>
      </c>
      <c r="S11" s="58" t="s">
        <v>11</v>
      </c>
      <c r="T11" s="59">
        <f>'[1]Тур II'!M17</f>
        <v>3</v>
      </c>
      <c r="U11" s="53">
        <f t="shared" ref="U11:U16" si="8">IF(R11&gt;T11,1,0)</f>
        <v>1</v>
      </c>
      <c r="V11" s="50">
        <f>'[1]Тур XI'!M49</f>
        <v>7</v>
      </c>
      <c r="W11" s="51" t="s">
        <v>11</v>
      </c>
      <c r="X11" s="52">
        <f>'[1]Тур XI'!M50</f>
        <v>6</v>
      </c>
      <c r="Y11" s="53">
        <f t="shared" ref="Y11:Y16" si="9">IF(V11&gt;X11,1,0)</f>
        <v>1</v>
      </c>
      <c r="Z11" s="60">
        <f>'[1]Тур VI'!M50</f>
        <v>8</v>
      </c>
      <c r="AA11" s="61" t="s">
        <v>11</v>
      </c>
      <c r="AB11" s="62">
        <f>'[1]Тур VI'!M49</f>
        <v>4</v>
      </c>
      <c r="AC11" s="53">
        <f t="shared" si="0"/>
        <v>1</v>
      </c>
      <c r="AD11" s="63">
        <f>'[1]Тур IV'!M17</f>
        <v>9</v>
      </c>
      <c r="AE11" s="61" t="s">
        <v>11</v>
      </c>
      <c r="AF11" s="62">
        <f>'[1]Тур IV'!M16</f>
        <v>10</v>
      </c>
      <c r="AG11" s="53">
        <f t="shared" si="1"/>
        <v>0</v>
      </c>
      <c r="AH11" s="64" t="e">
        <f>IF(#REF!&gt;#REF!,1,0)</f>
        <v>#REF!</v>
      </c>
      <c r="AI11" s="65">
        <f>'[1]Тур VIII'!M38</f>
        <v>15</v>
      </c>
      <c r="AJ11" s="58" t="s">
        <v>11</v>
      </c>
      <c r="AK11" s="66">
        <f>'[1]Тур VIII'!M39</f>
        <v>2</v>
      </c>
      <c r="AL11" s="64">
        <f t="shared" si="2"/>
        <v>1</v>
      </c>
      <c r="AM11" s="65">
        <f>'[1]Тур X'!M16</f>
        <v>12</v>
      </c>
      <c r="AN11" s="58" t="s">
        <v>11</v>
      </c>
      <c r="AO11" s="66">
        <f>'[1]Тур X'!M17</f>
        <v>1</v>
      </c>
      <c r="AP11" s="64">
        <f t="shared" si="3"/>
        <v>1</v>
      </c>
      <c r="AQ11" s="67">
        <f>'[1]Тур II'!D11+'[1]Тур III'!D33+'[1]Тур IV'!D12+'[1]Тур VI'!D45+'[1]Тур VII'!D23+'[1]Тур VIII'!D33+'[1]Тур XII'!D34+ '[1]Тур X'!D11+'[1]Тур XI'!D44</f>
        <v>960.19999999999993</v>
      </c>
      <c r="AR11" s="68">
        <f t="shared" si="4"/>
        <v>5</v>
      </c>
      <c r="AS11" s="69">
        <f>SUM(AD11,V11,R11,N11,J11,B11)</f>
        <v>40</v>
      </c>
      <c r="AT11" s="68">
        <f>'[1]Тур I'!N27+'[1]Тур II'!N16+'[1]Тур III'!N39+'[1]Тур IV'!N27+'[1]Тур V'!N39+'[1]Тур VI'!N28+'[1]Тур VII'!N50</f>
        <v>31</v>
      </c>
      <c r="AU11" s="70"/>
      <c r="AV11" s="71">
        <f>AR11+'[2]Турн табл'!$AJ$11</f>
        <v>8</v>
      </c>
      <c r="AW11" s="72">
        <f>AQ11+'[2]Турн табл'!$AI$11</f>
        <v>1650.8</v>
      </c>
    </row>
    <row r="12" spans="1:49">
      <c r="A12" s="49" t="str">
        <f>[1]жребий!$E$17</f>
        <v>Мос. область-1</v>
      </c>
      <c r="B12" s="50">
        <f>L10</f>
        <v>10</v>
      </c>
      <c r="C12" s="51" t="s">
        <v>11</v>
      </c>
      <c r="D12" s="52">
        <f>J10</f>
        <v>3</v>
      </c>
      <c r="E12" s="53">
        <f t="shared" si="5"/>
        <v>1</v>
      </c>
      <c r="F12" s="57">
        <f>L11</f>
        <v>9</v>
      </c>
      <c r="G12" s="58" t="s">
        <v>11</v>
      </c>
      <c r="H12" s="59">
        <f>J11</f>
        <v>1</v>
      </c>
      <c r="I12" s="53">
        <f t="shared" ref="I12:I17" si="10">IF(F12&gt;H12,1,0)</f>
        <v>1</v>
      </c>
      <c r="J12" s="54"/>
      <c r="K12" s="55"/>
      <c r="L12" s="56"/>
      <c r="M12" s="53"/>
      <c r="N12" s="50">
        <f>'[1]Тур VI'!M16</f>
        <v>10</v>
      </c>
      <c r="O12" s="51" t="s">
        <v>11</v>
      </c>
      <c r="P12" s="52">
        <f>'[1]Тур VI'!M17</f>
        <v>6</v>
      </c>
      <c r="Q12" s="53">
        <f t="shared" si="7"/>
        <v>1</v>
      </c>
      <c r="R12" s="57">
        <f>'[1]Тур XI'!M17</f>
        <v>10</v>
      </c>
      <c r="S12" s="58" t="s">
        <v>11</v>
      </c>
      <c r="T12" s="59">
        <f>'[1]Тур XI'!M16</f>
        <v>3</v>
      </c>
      <c r="U12" s="53">
        <f t="shared" si="8"/>
        <v>1</v>
      </c>
      <c r="V12" s="50">
        <f>'[1]Тур I'!M27</f>
        <v>7</v>
      </c>
      <c r="W12" s="51" t="s">
        <v>11</v>
      </c>
      <c r="X12" s="52">
        <f>'[1]Тур I'!M28</f>
        <v>8</v>
      </c>
      <c r="Y12" s="53">
        <f t="shared" si="9"/>
        <v>0</v>
      </c>
      <c r="Z12" s="57">
        <f>'[1]Тур V'!M27</f>
        <v>12</v>
      </c>
      <c r="AA12" s="51" t="s">
        <v>11</v>
      </c>
      <c r="AB12" s="59">
        <f>'[1]Тур V'!M28</f>
        <v>0</v>
      </c>
      <c r="AC12" s="53">
        <f t="shared" si="0"/>
        <v>1</v>
      </c>
      <c r="AD12" s="63">
        <f>'[1]Тур IX'!M28</f>
        <v>1</v>
      </c>
      <c r="AE12" s="61" t="s">
        <v>11</v>
      </c>
      <c r="AF12" s="62">
        <f>'[1]Тур IX'!M27</f>
        <v>9</v>
      </c>
      <c r="AG12" s="53">
        <f t="shared" si="1"/>
        <v>0</v>
      </c>
      <c r="AH12" s="64" t="e">
        <f>IF(#REF!&gt;#REF!,1,0)</f>
        <v>#REF!</v>
      </c>
      <c r="AI12" s="65">
        <f>'[1]Тур VII'!M49</f>
        <v>15</v>
      </c>
      <c r="AJ12" s="58" t="s">
        <v>11</v>
      </c>
      <c r="AK12" s="66">
        <f>'[1]Тур VII'!M50</f>
        <v>1</v>
      </c>
      <c r="AL12" s="64">
        <f t="shared" si="2"/>
        <v>1</v>
      </c>
      <c r="AM12" s="65">
        <f>'[1]Тур II'!M39</f>
        <v>13</v>
      </c>
      <c r="AN12" s="58" t="s">
        <v>11</v>
      </c>
      <c r="AO12" s="66">
        <f>'[1]Тур II'!M38</f>
        <v>3</v>
      </c>
      <c r="AP12" s="64">
        <f t="shared" si="3"/>
        <v>1</v>
      </c>
      <c r="AQ12" s="67">
        <f>'[1]Тур I'!D22+'[1]Тур II'!D34+'[1]Тур IV'!D45+'[1]Тур V'!D22+'[1]Тур VI'!D11+'[1]Тур VII'!D44+'[1]Тур XII'!D33+'[1]Тур IX'!D23+'[1]Тур XI'!D12</f>
        <v>884.19999999999993</v>
      </c>
      <c r="AR12" s="68">
        <f t="shared" si="4"/>
        <v>7</v>
      </c>
      <c r="AS12" s="69">
        <f>SUM(AD12,V12,R12,N12,F12,B12)</f>
        <v>47</v>
      </c>
      <c r="AT12" s="68">
        <f>'[1]Тур I'!N38+'[1]Тур II'!N27+'[1]Тур III'!N50+'[1]Тур IV'!N28+'[1]Тур V'!N17+'[1]Тур VI'!N39+'[1]Тур VII'!N27</f>
        <v>26</v>
      </c>
      <c r="AU12" s="70"/>
      <c r="AV12" s="71">
        <f>AR12+'[2]Турн табл'!$AJ$12</f>
        <v>12</v>
      </c>
      <c r="AW12" s="72">
        <f>AQ12+'[2]Турн табл'!$AI$12</f>
        <v>2091.6999999999998</v>
      </c>
    </row>
    <row r="13" spans="1:49">
      <c r="A13" s="73" t="str">
        <f>[1]жребий!$E$18</f>
        <v>Москва-1</v>
      </c>
      <c r="B13" s="50">
        <f>P10</f>
        <v>3</v>
      </c>
      <c r="C13" s="51" t="s">
        <v>11</v>
      </c>
      <c r="D13" s="52">
        <f>N10</f>
        <v>9</v>
      </c>
      <c r="E13" s="53">
        <f t="shared" si="5"/>
        <v>0</v>
      </c>
      <c r="F13" s="57">
        <f>P11</f>
        <v>13</v>
      </c>
      <c r="G13" s="58" t="s">
        <v>11</v>
      </c>
      <c r="H13" s="59">
        <f>N11</f>
        <v>2</v>
      </c>
      <c r="I13" s="53">
        <f>IF(F13&gt;H13,1,0)</f>
        <v>1</v>
      </c>
      <c r="J13" s="57">
        <f>P12</f>
        <v>6</v>
      </c>
      <c r="K13" s="58" t="s">
        <v>11</v>
      </c>
      <c r="L13" s="59">
        <f>N12</f>
        <v>10</v>
      </c>
      <c r="M13" s="53">
        <f t="shared" si="6"/>
        <v>0</v>
      </c>
      <c r="N13" s="54"/>
      <c r="O13" s="55"/>
      <c r="P13" s="56"/>
      <c r="Q13" s="53"/>
      <c r="R13" s="57">
        <f>'[1]Тур III'!M50</f>
        <v>12</v>
      </c>
      <c r="S13" s="58" t="s">
        <v>11</v>
      </c>
      <c r="T13" s="59">
        <f>'[1]Тур III'!M49</f>
        <v>1</v>
      </c>
      <c r="U13" s="53">
        <f t="shared" si="8"/>
        <v>1</v>
      </c>
      <c r="V13" s="50">
        <f>'[1]Тур X'!M39</f>
        <v>8</v>
      </c>
      <c r="W13" s="51" t="s">
        <v>11</v>
      </c>
      <c r="X13" s="52">
        <f>'[1]Тур X'!M38</f>
        <v>2</v>
      </c>
      <c r="Y13" s="53">
        <f t="shared" si="9"/>
        <v>1</v>
      </c>
      <c r="Z13" s="74">
        <f>'[1]Тур I'!M16</f>
        <v>8</v>
      </c>
      <c r="AA13" s="75" t="s">
        <v>11</v>
      </c>
      <c r="AB13" s="76">
        <f>'[1]Тур I'!M17</f>
        <v>7</v>
      </c>
      <c r="AC13" s="53">
        <f t="shared" si="0"/>
        <v>1</v>
      </c>
      <c r="AD13" s="60">
        <f>'[1]Тур II'!M28</f>
        <v>11</v>
      </c>
      <c r="AE13" s="61" t="s">
        <v>11</v>
      </c>
      <c r="AF13" s="62">
        <f>'[1]Тур II'!M27</f>
        <v>1</v>
      </c>
      <c r="AG13" s="53">
        <f t="shared" si="1"/>
        <v>1</v>
      </c>
      <c r="AH13" s="64" t="e">
        <f>IF(#REF!&gt;#REF!,1,0)</f>
        <v>#REF!</v>
      </c>
      <c r="AI13" s="65">
        <f>'[1]Тур XII'!M28</f>
        <v>8</v>
      </c>
      <c r="AJ13" s="58" t="s">
        <v>11</v>
      </c>
      <c r="AK13" s="66">
        <f>'[1]Тур XII'!M27</f>
        <v>4</v>
      </c>
      <c r="AL13" s="64">
        <f t="shared" si="2"/>
        <v>1</v>
      </c>
      <c r="AM13" s="65">
        <f>'[1]Тур V'!M38</f>
        <v>12</v>
      </c>
      <c r="AN13" s="58" t="s">
        <v>11</v>
      </c>
      <c r="AO13" s="66">
        <f>'[1]Тур V'!M39</f>
        <v>1</v>
      </c>
      <c r="AP13" s="64">
        <f t="shared" si="3"/>
        <v>1</v>
      </c>
      <c r="AQ13" s="67">
        <f>'[1]Тур I'!D11+'[1]Тур II'!D23+'[1]Тур III'!D45+'[1]Тур V'!D33+'[1]Тур VI'!D12+'[1]Тур VII'!D22+'[1]Тур XII'!D23+'[1]Тур IX'!D44+'[1]Тур X'!D34</f>
        <v>1293.5999999999999</v>
      </c>
      <c r="AR13" s="77">
        <f t="shared" si="4"/>
        <v>7</v>
      </c>
      <c r="AS13" s="69">
        <f>SUM(AD13,V13,R13,J13,F13,B13)</f>
        <v>53</v>
      </c>
      <c r="AT13" s="68">
        <f>'[1]Тур I'!N49+'[1]Тур II'!N28+'[1]Тур III'!N38+'[1]Тур IV'!N17+'[1]Тур V'!N49+'[1]Тур VI'!N17+'[1]Тур VII'!N38</f>
        <v>28</v>
      </c>
      <c r="AU13" s="70"/>
      <c r="AV13" s="71">
        <f>AR13+'[2]Турн табл'!$AJ$13</f>
        <v>13</v>
      </c>
      <c r="AW13" s="72">
        <f>AQ13+'[2]Турн табл'!$AI$13</f>
        <v>2126.6999999999998</v>
      </c>
    </row>
    <row r="14" spans="1:49">
      <c r="A14" s="49" t="str">
        <f>[1]жребий!$E$19</f>
        <v>Красн. край</v>
      </c>
      <c r="B14" s="57">
        <f>T10</f>
        <v>0</v>
      </c>
      <c r="C14" s="58" t="s">
        <v>11</v>
      </c>
      <c r="D14" s="59">
        <f>R10</f>
        <v>14</v>
      </c>
      <c r="E14" s="53">
        <f t="shared" si="5"/>
        <v>0</v>
      </c>
      <c r="F14" s="57">
        <f>T11</f>
        <v>3</v>
      </c>
      <c r="G14" s="58" t="s">
        <v>11</v>
      </c>
      <c r="H14" s="59">
        <f>R11</f>
        <v>20</v>
      </c>
      <c r="I14" s="53">
        <f t="shared" si="10"/>
        <v>0</v>
      </c>
      <c r="J14" s="50">
        <f>T12</f>
        <v>3</v>
      </c>
      <c r="K14" s="51" t="s">
        <v>11</v>
      </c>
      <c r="L14" s="52">
        <f>R12</f>
        <v>10</v>
      </c>
      <c r="M14" s="53">
        <f t="shared" si="6"/>
        <v>0</v>
      </c>
      <c r="N14" s="50">
        <f>T13</f>
        <v>1</v>
      </c>
      <c r="O14" s="51" t="s">
        <v>11</v>
      </c>
      <c r="P14" s="52">
        <f>R13</f>
        <v>12</v>
      </c>
      <c r="Q14" s="78">
        <f t="shared" si="7"/>
        <v>0</v>
      </c>
      <c r="R14" s="54"/>
      <c r="S14" s="55"/>
      <c r="T14" s="56"/>
      <c r="U14" s="53"/>
      <c r="V14" s="50">
        <f>'[1]Тур VI'!M38</f>
        <v>4</v>
      </c>
      <c r="W14" s="51" t="s">
        <v>11</v>
      </c>
      <c r="X14" s="52">
        <f>'[1]Тур VI'!M39</f>
        <v>12</v>
      </c>
      <c r="Y14" s="53">
        <f t="shared" si="9"/>
        <v>0</v>
      </c>
      <c r="Z14" s="50">
        <f>'[1]Тур X'!M28</f>
        <v>5</v>
      </c>
      <c r="AA14" s="51" t="s">
        <v>11</v>
      </c>
      <c r="AB14" s="52">
        <f>'[1]Тур X'!M27</f>
        <v>9</v>
      </c>
      <c r="AC14" s="53">
        <f t="shared" si="0"/>
        <v>0</v>
      </c>
      <c r="AD14" s="50">
        <f>'[1]Тур XII'!M27</f>
        <v>4</v>
      </c>
      <c r="AE14" s="51" t="s">
        <v>11</v>
      </c>
      <c r="AF14" s="52">
        <f>'[1]Тур XII'!M28</f>
        <v>8</v>
      </c>
      <c r="AG14" s="53">
        <f t="shared" si="1"/>
        <v>0</v>
      </c>
      <c r="AH14" s="64" t="e">
        <f>IF(#REF!&gt;#REF!,1,0)</f>
        <v>#REF!</v>
      </c>
      <c r="AI14" s="65">
        <f>'[1]Тур IV'!M27</f>
        <v>9</v>
      </c>
      <c r="AJ14" s="58" t="s">
        <v>11</v>
      </c>
      <c r="AK14" s="66">
        <f>'[1]Тур IV'!M28</f>
        <v>3</v>
      </c>
      <c r="AL14" s="64">
        <f t="shared" si="2"/>
        <v>1</v>
      </c>
      <c r="AM14" s="65">
        <f>'[1]Тур VIII'!M50</f>
        <v>3</v>
      </c>
      <c r="AN14" s="58" t="s">
        <v>11</v>
      </c>
      <c r="AO14" s="66">
        <f>'[1]Тур VIII'!M49</f>
        <v>11</v>
      </c>
      <c r="AP14" s="64">
        <f t="shared" si="3"/>
        <v>0</v>
      </c>
      <c r="AQ14" s="67">
        <f>'[1]Тур II'!D12+'[1]Тур III'!D44+'[1]Тур IV'!D22+'[1]Тур VI'!D33+'[1]Тур VII'!D34+'[1]Тур VIII'!D45+'[1]Тур XII'!D44+'[1]Тур X'!D23+'[1]Тур XI'!D11</f>
        <v>1525.2000000000003</v>
      </c>
      <c r="AR14" s="77">
        <f t="shared" si="4"/>
        <v>1</v>
      </c>
      <c r="AS14" s="69">
        <f>SUM(AD14,V14,N14,J14,F14,B14)</f>
        <v>15</v>
      </c>
      <c r="AT14" s="68">
        <f>'[1]Тур I'!N50+'[1]Тур II'!N17+'[1]Тур III'!N27+'[1]Тур IV'!N50+'[1]Тур V'!N28+'[1]Тур VI'!N38+'[1]Тур VII'!N16</f>
        <v>16</v>
      </c>
      <c r="AU14" s="70"/>
      <c r="AV14" s="71">
        <f>AR14+'[2]Турн табл'!$AJ$14</f>
        <v>1</v>
      </c>
      <c r="AW14" s="72">
        <f>AQ14+'[2]Турн табл'!$AI$14</f>
        <v>2670.4000000000005</v>
      </c>
    </row>
    <row r="15" spans="1:49">
      <c r="A15" s="49" t="str">
        <f>[1]жребий!$E$20</f>
        <v>Мос. область-2</v>
      </c>
      <c r="B15" s="50">
        <f>X10</f>
        <v>11</v>
      </c>
      <c r="C15" s="51" t="s">
        <v>11</v>
      </c>
      <c r="D15" s="52">
        <f>V10</f>
        <v>5</v>
      </c>
      <c r="E15" s="53">
        <f t="shared" si="5"/>
        <v>1</v>
      </c>
      <c r="F15" s="57">
        <f>X11</f>
        <v>6</v>
      </c>
      <c r="G15" s="58" t="s">
        <v>11</v>
      </c>
      <c r="H15" s="59">
        <f>V11</f>
        <v>7</v>
      </c>
      <c r="I15" s="53">
        <f t="shared" si="10"/>
        <v>0</v>
      </c>
      <c r="J15" s="57">
        <f>X12</f>
        <v>8</v>
      </c>
      <c r="K15" s="58" t="s">
        <v>11</v>
      </c>
      <c r="L15" s="59">
        <f>V12</f>
        <v>7</v>
      </c>
      <c r="M15" s="53">
        <f t="shared" si="6"/>
        <v>1</v>
      </c>
      <c r="N15" s="57">
        <f>X13</f>
        <v>2</v>
      </c>
      <c r="O15" s="58" t="s">
        <v>11</v>
      </c>
      <c r="P15" s="59">
        <f>V13</f>
        <v>8</v>
      </c>
      <c r="Q15" s="78">
        <f t="shared" si="7"/>
        <v>0</v>
      </c>
      <c r="R15" s="57">
        <f>X14</f>
        <v>12</v>
      </c>
      <c r="S15" s="58" t="s">
        <v>11</v>
      </c>
      <c r="T15" s="59">
        <f>V14</f>
        <v>4</v>
      </c>
      <c r="U15" s="53">
        <f t="shared" si="8"/>
        <v>1</v>
      </c>
      <c r="V15" s="54"/>
      <c r="W15" s="55"/>
      <c r="X15" s="56"/>
      <c r="Y15" s="53"/>
      <c r="Z15" s="50">
        <f>'[1]Тур II'!M49</f>
        <v>4</v>
      </c>
      <c r="AA15" s="51" t="s">
        <v>11</v>
      </c>
      <c r="AB15" s="52">
        <f>'[1]Тур II'!M50</f>
        <v>7</v>
      </c>
      <c r="AC15" s="53">
        <f t="shared" si="0"/>
        <v>0</v>
      </c>
      <c r="AD15" s="74">
        <f>'[1]Тур V'!M50</f>
        <v>5</v>
      </c>
      <c r="AE15" s="75" t="s">
        <v>11</v>
      </c>
      <c r="AF15" s="76">
        <f>'[1]Тур V'!M49</f>
        <v>7</v>
      </c>
      <c r="AG15" s="53">
        <f t="shared" si="1"/>
        <v>0</v>
      </c>
      <c r="AH15" s="64" t="e">
        <f>IF(#REF!&gt;#REF!,1,0)</f>
        <v>#REF!</v>
      </c>
      <c r="AI15" s="65">
        <f>'[1]Тур IX'!M16</f>
        <v>14</v>
      </c>
      <c r="AJ15" s="58" t="s">
        <v>11</v>
      </c>
      <c r="AK15" s="66">
        <f>'[1]Тур IX'!M17</f>
        <v>4</v>
      </c>
      <c r="AL15" s="64">
        <f t="shared" si="2"/>
        <v>1</v>
      </c>
      <c r="AM15" s="65">
        <f>'[1]Тур III'!M17</f>
        <v>11</v>
      </c>
      <c r="AN15" s="58" t="s">
        <v>11</v>
      </c>
      <c r="AO15" s="66">
        <f>'[1]Тур III'!M16</f>
        <v>1</v>
      </c>
      <c r="AP15" s="64">
        <f t="shared" si="3"/>
        <v>1</v>
      </c>
      <c r="AQ15" s="67">
        <f>'[1]Тур I'!D23+'[1]Тур II'!D44+'[1]Тур III'!D12+'[1]Тур V'!D45+'[1]Тур VI'!D34+'[1]Тур VIII'!D22+'[1]Тур IX'!D11+'[1]Тур X'!D33+'[1]Тур XI'!D45</f>
        <v>1134.2</v>
      </c>
      <c r="AR15" s="68">
        <f t="shared" si="4"/>
        <v>5</v>
      </c>
      <c r="AS15" s="69">
        <f>SUM(AD15,R15,N15,J15,F15,B15)</f>
        <v>44</v>
      </c>
      <c r="AT15" s="68">
        <f>'[1]Тур I'!N39+'[1]Тур II'!N49+'[1]Тур III'!N16+'[1]Тур IV'!N39+'[1]Тур V'!N50+'[1]Тур VI'!N27+'[1]Тур VII'!N17</f>
        <v>16</v>
      </c>
      <c r="AU15" s="70"/>
      <c r="AV15" s="71">
        <f>AR15+'[2]Турн табл'!$AJ$15</f>
        <v>10</v>
      </c>
      <c r="AW15" s="72">
        <f>AQ15+'[2]Турн табл'!$AI$15</f>
        <v>2140.6</v>
      </c>
    </row>
    <row r="16" spans="1:49" ht="15.75" thickBot="1">
      <c r="A16" s="49" t="str">
        <f>[1]жребий!$E$21</f>
        <v>Москва-2</v>
      </c>
      <c r="B16" s="57">
        <f>AB10</f>
        <v>11</v>
      </c>
      <c r="C16" s="58" t="s">
        <v>11</v>
      </c>
      <c r="D16" s="59">
        <f>Z10</f>
        <v>4</v>
      </c>
      <c r="E16" s="53">
        <f t="shared" si="5"/>
        <v>1</v>
      </c>
      <c r="F16" s="57">
        <f>AB11</f>
        <v>4</v>
      </c>
      <c r="G16" s="58" t="s">
        <v>11</v>
      </c>
      <c r="H16" s="59">
        <f>Z11</f>
        <v>8</v>
      </c>
      <c r="I16" s="53">
        <f t="shared" si="10"/>
        <v>0</v>
      </c>
      <c r="J16" s="57">
        <f>AB12</f>
        <v>0</v>
      </c>
      <c r="K16" s="58" t="s">
        <v>11</v>
      </c>
      <c r="L16" s="59">
        <f>'[1]Тур V'!M17</f>
        <v>12</v>
      </c>
      <c r="M16" s="53">
        <f t="shared" si="6"/>
        <v>0</v>
      </c>
      <c r="N16" s="57">
        <f>AB13</f>
        <v>7</v>
      </c>
      <c r="O16" s="58" t="s">
        <v>11</v>
      </c>
      <c r="P16" s="59">
        <f>Z13</f>
        <v>8</v>
      </c>
      <c r="Q16" s="78">
        <f t="shared" si="7"/>
        <v>0</v>
      </c>
      <c r="R16" s="57">
        <f>AB14</f>
        <v>9</v>
      </c>
      <c r="S16" s="58" t="s">
        <v>11</v>
      </c>
      <c r="T16" s="59">
        <f>Z14</f>
        <v>5</v>
      </c>
      <c r="U16" s="53">
        <f t="shared" si="8"/>
        <v>1</v>
      </c>
      <c r="V16" s="57">
        <f>AB15</f>
        <v>7</v>
      </c>
      <c r="W16" s="58" t="s">
        <v>11</v>
      </c>
      <c r="X16" s="59">
        <f>Z15</f>
        <v>4</v>
      </c>
      <c r="Y16" s="53">
        <f t="shared" si="9"/>
        <v>1</v>
      </c>
      <c r="Z16" s="79"/>
      <c r="AA16" s="80"/>
      <c r="AB16" s="81"/>
      <c r="AC16" s="53"/>
      <c r="AD16" s="57">
        <f>'[1]Тур VIII'!M16</f>
        <v>6</v>
      </c>
      <c r="AE16" s="58" t="s">
        <v>11</v>
      </c>
      <c r="AF16" s="59">
        <f>'[1]Тур VIII'!M17</f>
        <v>7</v>
      </c>
      <c r="AG16" s="53">
        <f t="shared" si="1"/>
        <v>0</v>
      </c>
      <c r="AH16" s="82" t="e">
        <f>IF(#REF!&gt;#REF!,1,0)</f>
        <v>#REF!</v>
      </c>
      <c r="AI16" s="83">
        <f>'[1]Тур III'!M27</f>
        <v>13</v>
      </c>
      <c r="AJ16" s="58" t="s">
        <v>11</v>
      </c>
      <c r="AK16" s="84">
        <f>'[1]Тур III'!M28</f>
        <v>4</v>
      </c>
      <c r="AL16" s="85">
        <f t="shared" si="2"/>
        <v>1</v>
      </c>
      <c r="AM16" s="65">
        <f>'[1]Тур IX'!M39</f>
        <v>13</v>
      </c>
      <c r="AN16" s="58" t="s">
        <v>11</v>
      </c>
      <c r="AO16" s="66">
        <f>'[1]Тур IX'!M38</f>
        <v>4</v>
      </c>
      <c r="AP16" s="85">
        <f t="shared" si="3"/>
        <v>1</v>
      </c>
      <c r="AQ16" s="67">
        <f>'[1]Тур I'!D12+'[1]Тур II'!D45+'[1]Тур III'!D22+'[1]Тур V'!D23+'[1]Тур VI'!D44+'[1]Тур VIII'!D11+'[1]Тур XII'!D12+'[1]Тур IX'!D34+'[1]Тур X'!D22</f>
        <v>1452</v>
      </c>
      <c r="AR16" s="68">
        <f t="shared" si="4"/>
        <v>5</v>
      </c>
      <c r="AS16" s="86">
        <f>SUM(V16,R16,N16,J16,F16,B16)</f>
        <v>38</v>
      </c>
      <c r="AT16" s="87">
        <f>'[1]Тур I'!N28+'[1]Тур II'!N39+'[1]Тур III'!N17+'[1]Тур IV'!N49+'[1]Тур V'!N16+'[1]Тур VI'!N49+'[1]Тур VII'!N39</f>
        <v>25</v>
      </c>
      <c r="AU16" s="88"/>
      <c r="AV16" s="71">
        <f>AR16+'[2]Турн табл'!$AJ$16</f>
        <v>7</v>
      </c>
      <c r="AW16" s="72">
        <f>AQ16+'[2]Турн табл'!$AI$16</f>
        <v>2013.5</v>
      </c>
    </row>
    <row r="17" spans="1:49" ht="15.75" thickBot="1">
      <c r="A17" s="49" t="str">
        <f>[1]жребий!$E$22</f>
        <v>Екатеринбург</v>
      </c>
      <c r="B17" s="89">
        <f>AF10</f>
        <v>6</v>
      </c>
      <c r="C17" s="90" t="s">
        <v>11</v>
      </c>
      <c r="D17" s="91">
        <f>AD10</f>
        <v>5</v>
      </c>
      <c r="E17" s="92">
        <f>IF(B17&gt;D17,1,0)</f>
        <v>1</v>
      </c>
      <c r="F17" s="89">
        <f>AF11</f>
        <v>10</v>
      </c>
      <c r="G17" s="90" t="s">
        <v>11</v>
      </c>
      <c r="H17" s="91">
        <f>AD11</f>
        <v>9</v>
      </c>
      <c r="I17" s="92">
        <f t="shared" si="10"/>
        <v>1</v>
      </c>
      <c r="J17" s="89">
        <f>AF12</f>
        <v>9</v>
      </c>
      <c r="K17" s="93" t="s">
        <v>11</v>
      </c>
      <c r="L17" s="91">
        <f>AD12</f>
        <v>1</v>
      </c>
      <c r="M17" s="92">
        <f>IF(J17&gt;L17,1,0)</f>
        <v>1</v>
      </c>
      <c r="N17" s="89">
        <f>AF13</f>
        <v>1</v>
      </c>
      <c r="O17" s="90" t="s">
        <v>11</v>
      </c>
      <c r="P17" s="91">
        <f>AD13</f>
        <v>11</v>
      </c>
      <c r="Q17" s="94">
        <f>IF(N17&gt;P17,1,0)</f>
        <v>0</v>
      </c>
      <c r="R17" s="89">
        <f>AF14</f>
        <v>8</v>
      </c>
      <c r="S17" s="90" t="s">
        <v>11</v>
      </c>
      <c r="T17" s="91">
        <f>AD14</f>
        <v>4</v>
      </c>
      <c r="U17" s="92">
        <f>IF(R17&gt;T17,1,0)</f>
        <v>1</v>
      </c>
      <c r="V17" s="89">
        <f>AF15</f>
        <v>7</v>
      </c>
      <c r="W17" s="90" t="s">
        <v>11</v>
      </c>
      <c r="X17" s="91">
        <f>AD15</f>
        <v>5</v>
      </c>
      <c r="Y17" s="92">
        <f>IF(V17&gt;X17,1,0)</f>
        <v>1</v>
      </c>
      <c r="Z17" s="89">
        <f>AF16</f>
        <v>7</v>
      </c>
      <c r="AA17" s="90" t="s">
        <v>11</v>
      </c>
      <c r="AB17" s="91">
        <f>AD16</f>
        <v>6</v>
      </c>
      <c r="AC17" s="92">
        <f>IF(Z17&gt;AB17,1,0)</f>
        <v>1</v>
      </c>
      <c r="AD17" s="54"/>
      <c r="AE17" s="55"/>
      <c r="AF17" s="56"/>
      <c r="AG17" s="53"/>
      <c r="AH17" s="82" t="e">
        <f>IF(#REF!&gt;#REF!,1,0)</f>
        <v>#REF!</v>
      </c>
      <c r="AI17" s="83">
        <f>'[1]Тур XI'!M39</f>
        <v>17</v>
      </c>
      <c r="AJ17" s="93" t="s">
        <v>11</v>
      </c>
      <c r="AK17" s="84">
        <f>'[1]Тур XI'!M38</f>
        <v>1</v>
      </c>
      <c r="AL17" s="82">
        <f t="shared" si="2"/>
        <v>1</v>
      </c>
      <c r="AM17" s="65">
        <f>'[1]Тур VI'!M28</f>
        <v>15</v>
      </c>
      <c r="AN17" s="58" t="s">
        <v>11</v>
      </c>
      <c r="AO17" s="66">
        <f>'[1]Тур VI'!M27</f>
        <v>4</v>
      </c>
      <c r="AP17" s="64">
        <f t="shared" si="3"/>
        <v>1</v>
      </c>
      <c r="AQ17" s="67">
        <f>'[1]Тур I'!D33+'[1]Тур II'!D22+'[1]Тур IV'!D11+'[1]Тур V'!D44+'[1]Тур VI'!D23+'[1]Тур VIII'!D12+'[1]Тур XII'!D45+'[1]Тур IX'!D22+'[1]Тур XI'!D34</f>
        <v>1235.5999999999999</v>
      </c>
      <c r="AR17" s="77">
        <f t="shared" si="4"/>
        <v>8</v>
      </c>
      <c r="AS17" s="86">
        <f>SUM(V17,R17,N17,J17,F17,B17)</f>
        <v>41</v>
      </c>
      <c r="AT17" s="87">
        <f>'[1]Тур I'!N17+'[1]Тур II'!N50+'[1]Тур III'!N28+'[1]Тур IV'!N16+'[1]Тур V'!N38+'[1]Тур VI'!N50+'[1]Тур VII'!N28</f>
        <v>27</v>
      </c>
      <c r="AU17" s="88"/>
      <c r="AV17" s="71">
        <f>AR17+'[2]Турн табл'!$AJ$17</f>
        <v>12</v>
      </c>
      <c r="AW17" s="72">
        <f>AQ17+'[2]Турн табл'!$AI$17</f>
        <v>2148.1999999999998</v>
      </c>
    </row>
    <row r="18" spans="1:49" ht="15.75" thickBot="1">
      <c r="A18" s="49" t="str">
        <f>[1]жребий!$E$23</f>
        <v>Удмуртия-1</v>
      </c>
      <c r="B18" s="57">
        <f>AK10</f>
        <v>7</v>
      </c>
      <c r="C18" s="58" t="s">
        <v>11</v>
      </c>
      <c r="D18" s="59">
        <f>AI10</f>
        <v>12</v>
      </c>
      <c r="E18" s="53">
        <f>IF(B18&gt;D18,1,0)</f>
        <v>0</v>
      </c>
      <c r="F18" s="57">
        <f>AK11</f>
        <v>2</v>
      </c>
      <c r="G18" s="58" t="s">
        <v>11</v>
      </c>
      <c r="H18" s="59">
        <f>AI11</f>
        <v>15</v>
      </c>
      <c r="I18" s="53">
        <f>IF(F18&gt;H18,1,0)</f>
        <v>0</v>
      </c>
      <c r="J18" s="57">
        <f>AK12</f>
        <v>1</v>
      </c>
      <c r="K18" s="58" t="s">
        <v>11</v>
      </c>
      <c r="L18" s="59">
        <f>AI12</f>
        <v>15</v>
      </c>
      <c r="M18" s="53">
        <f>IF(J18&gt;L18,1,0)</f>
        <v>0</v>
      </c>
      <c r="N18" s="57">
        <f>AK13</f>
        <v>4</v>
      </c>
      <c r="O18" s="58" t="s">
        <v>11</v>
      </c>
      <c r="P18" s="59">
        <f>AI13</f>
        <v>8</v>
      </c>
      <c r="Q18" s="94">
        <f>IF(N18&gt;P18,1,0)</f>
        <v>0</v>
      </c>
      <c r="R18" s="57">
        <f>AK14</f>
        <v>3</v>
      </c>
      <c r="S18" s="58" t="s">
        <v>11</v>
      </c>
      <c r="T18" s="59">
        <f>AI14</f>
        <v>9</v>
      </c>
      <c r="U18" s="92">
        <f>IF(R18&gt;T18,1,0)</f>
        <v>0</v>
      </c>
      <c r="V18" s="57">
        <f>AK15</f>
        <v>4</v>
      </c>
      <c r="W18" s="58" t="s">
        <v>11</v>
      </c>
      <c r="X18" s="59">
        <f>AI15</f>
        <v>14</v>
      </c>
      <c r="Y18" s="92">
        <f>IF(V18&gt;X18,1,0)</f>
        <v>0</v>
      </c>
      <c r="Z18" s="57">
        <f>AK16</f>
        <v>4</v>
      </c>
      <c r="AA18" s="58" t="s">
        <v>11</v>
      </c>
      <c r="AB18" s="59">
        <f>AI16</f>
        <v>13</v>
      </c>
      <c r="AC18" s="92">
        <f>IF(Z18&gt;AB18,1,0)</f>
        <v>0</v>
      </c>
      <c r="AD18" s="57">
        <f>AK17</f>
        <v>1</v>
      </c>
      <c r="AE18" s="58" t="s">
        <v>11</v>
      </c>
      <c r="AF18" s="59">
        <f>AI17</f>
        <v>17</v>
      </c>
      <c r="AG18" s="53">
        <f t="shared" si="1"/>
        <v>0</v>
      </c>
      <c r="AH18" s="95"/>
      <c r="AI18" s="79"/>
      <c r="AJ18" s="80"/>
      <c r="AK18" s="81"/>
      <c r="AL18" s="82"/>
      <c r="AM18" s="65">
        <f>'[1]Тур I'!M49</f>
        <v>9</v>
      </c>
      <c r="AN18" s="90" t="s">
        <v>11</v>
      </c>
      <c r="AO18" s="66">
        <f>'[1]Тур I'!M50</f>
        <v>5</v>
      </c>
      <c r="AP18" s="96">
        <f t="shared" si="3"/>
        <v>1</v>
      </c>
      <c r="AQ18" s="97">
        <f>'[1]Тур I'!D44+'[1]Тур III'!D23+'[1]Тур IV'!D23+'[1]Тур V'!D11+'[1]Тур VII'!D45+'[1]Тур VIII'!D34+'[1]Тур XII'!D22+'[1]Тур IX'!D12+'[1]Тур XI'!D33</f>
        <v>1425.2</v>
      </c>
      <c r="AR18" s="68">
        <f t="shared" si="4"/>
        <v>1</v>
      </c>
      <c r="AS18" s="53"/>
      <c r="AT18" s="53"/>
      <c r="AU18" s="53"/>
      <c r="AV18" s="71">
        <f>AR18</f>
        <v>1</v>
      </c>
      <c r="AW18" s="72">
        <f>AQ18+1297.8</f>
        <v>2723</v>
      </c>
    </row>
    <row r="19" spans="1:49" ht="15.75" thickBot="1">
      <c r="A19" s="98" t="str">
        <f>[1]жребий!$E$25</f>
        <v>Удмуртия-2</v>
      </c>
      <c r="B19" s="99">
        <f>AO10</f>
        <v>3</v>
      </c>
      <c r="C19" s="100" t="s">
        <v>11</v>
      </c>
      <c r="D19" s="101">
        <f>AM10</f>
        <v>9</v>
      </c>
      <c r="E19" s="78">
        <f>IF(B19&gt;D18,1,0)</f>
        <v>0</v>
      </c>
      <c r="F19" s="102">
        <f>AO11</f>
        <v>1</v>
      </c>
      <c r="G19" s="100" t="s">
        <v>11</v>
      </c>
      <c r="H19" s="101">
        <f>AM11</f>
        <v>12</v>
      </c>
      <c r="I19" s="78">
        <f>IF(F19&gt;H19,1,0)</f>
        <v>0</v>
      </c>
      <c r="J19" s="102">
        <f>AO12</f>
        <v>3</v>
      </c>
      <c r="K19" s="100" t="s">
        <v>11</v>
      </c>
      <c r="L19" s="101">
        <f>AM12</f>
        <v>13</v>
      </c>
      <c r="M19" s="78">
        <f>IF(J19&gt;L19,1,0)</f>
        <v>0</v>
      </c>
      <c r="N19" s="102">
        <f>AO13</f>
        <v>1</v>
      </c>
      <c r="O19" s="100" t="s">
        <v>11</v>
      </c>
      <c r="P19" s="101">
        <f>AM13</f>
        <v>12</v>
      </c>
      <c r="Q19" s="94">
        <f>IF(N19&gt;P19,1,0)</f>
        <v>0</v>
      </c>
      <c r="R19" s="102">
        <f>AO14</f>
        <v>11</v>
      </c>
      <c r="S19" s="100" t="s">
        <v>11</v>
      </c>
      <c r="T19" s="101">
        <f>AM14</f>
        <v>3</v>
      </c>
      <c r="U19" s="92">
        <f>IF(R19&gt;T19,1,0)</f>
        <v>1</v>
      </c>
      <c r="V19" s="102">
        <f>AO15</f>
        <v>1</v>
      </c>
      <c r="W19" s="100" t="s">
        <v>11</v>
      </c>
      <c r="X19" s="101">
        <f>AM15</f>
        <v>11</v>
      </c>
      <c r="Y19" s="92">
        <f>IF(V19&gt;X19,1,0)</f>
        <v>0</v>
      </c>
      <c r="Z19" s="102">
        <f>AO16</f>
        <v>4</v>
      </c>
      <c r="AA19" s="100" t="s">
        <v>11</v>
      </c>
      <c r="AB19" s="101">
        <f>AM16</f>
        <v>13</v>
      </c>
      <c r="AC19" s="92">
        <f>IF(Z19&gt;AB19,1,0)</f>
        <v>0</v>
      </c>
      <c r="AD19" s="102">
        <f>AO17</f>
        <v>4</v>
      </c>
      <c r="AE19" s="100" t="s">
        <v>11</v>
      </c>
      <c r="AF19" s="101">
        <f>AM17</f>
        <v>15</v>
      </c>
      <c r="AG19" s="53">
        <f t="shared" si="1"/>
        <v>0</v>
      </c>
      <c r="AI19" s="102">
        <f>AO18</f>
        <v>5</v>
      </c>
      <c r="AJ19" s="100" t="s">
        <v>11</v>
      </c>
      <c r="AK19" s="101">
        <f>AM18</f>
        <v>9</v>
      </c>
      <c r="AL19" s="82">
        <f>IF(AI19&gt;AK19,1,0)</f>
        <v>0</v>
      </c>
      <c r="AM19" s="103"/>
      <c r="AN19" s="104"/>
      <c r="AO19" s="105"/>
      <c r="AQ19" s="106">
        <f>'[1]Тур I'!D45+'[1]Тур II'!D33+'[1]Тур III'!D11+'[1]Тур V'!D34+'[1]Тур VI'!D22+'[1]Тур VIII'!D44+'[1]Тур IX'!D33+'[1]Тур X'!D12</f>
        <v>1390.4</v>
      </c>
      <c r="AR19" s="107">
        <f t="shared" si="4"/>
        <v>1</v>
      </c>
      <c r="AV19" s="108">
        <f>AR19</f>
        <v>1</v>
      </c>
      <c r="AW19" s="109">
        <f>AQ19+ 1297.8</f>
        <v>2688.2</v>
      </c>
    </row>
    <row r="20" spans="1:49">
      <c r="A20" s="110"/>
      <c r="C20" s="78"/>
      <c r="G20" s="78"/>
      <c r="K20" s="78"/>
      <c r="AR20" s="3"/>
    </row>
    <row r="21" spans="1:49">
      <c r="H21" s="111" t="s">
        <v>12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T21" s="112" t="str">
        <f>[1]жребий!F30</f>
        <v>А.А.Батугин</v>
      </c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</row>
    <row r="22" spans="1:49" ht="15.75">
      <c r="J22" s="113"/>
      <c r="K22" s="113"/>
      <c r="L22" s="113"/>
      <c r="M22" s="113"/>
      <c r="N22" s="113"/>
      <c r="O22" s="113"/>
      <c r="P22" s="113"/>
      <c r="Q22" s="113"/>
      <c r="R22" s="113"/>
      <c r="AR22" s="3"/>
    </row>
    <row r="23" spans="1:49">
      <c r="H23" s="114" t="s">
        <v>13</v>
      </c>
      <c r="Q23" s="111"/>
      <c r="R23" s="111"/>
      <c r="S23" s="111"/>
      <c r="T23" s="112" t="s">
        <v>14</v>
      </c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</row>
  </sheetData>
  <mergeCells count="28">
    <mergeCell ref="AI18:AK18"/>
    <mergeCell ref="AM19:AO19"/>
    <mergeCell ref="H21:R21"/>
    <mergeCell ref="T21:AS21"/>
    <mergeCell ref="Q23:S23"/>
    <mergeCell ref="T23:AS23"/>
    <mergeCell ref="J12:L12"/>
    <mergeCell ref="N13:P13"/>
    <mergeCell ref="R14:T14"/>
    <mergeCell ref="V15:X15"/>
    <mergeCell ref="Z16:AB16"/>
    <mergeCell ref="AD17:AF17"/>
    <mergeCell ref="Z9:AB9"/>
    <mergeCell ref="AD9:AF9"/>
    <mergeCell ref="AI9:AK9"/>
    <mergeCell ref="AM9:AO9"/>
    <mergeCell ref="B10:D10"/>
    <mergeCell ref="F11:H11"/>
    <mergeCell ref="B1:AU1"/>
    <mergeCell ref="B2:AU2"/>
    <mergeCell ref="B3:AU3"/>
    <mergeCell ref="B4:AU4"/>
    <mergeCell ref="B9:D9"/>
    <mergeCell ref="F9:H9"/>
    <mergeCell ref="J9:L9"/>
    <mergeCell ref="N9:P9"/>
    <mergeCell ref="R9:T9"/>
    <mergeCell ref="V9:X9"/>
  </mergeCells>
  <pageMargins left="0.25" right="0.25" top="0.75" bottom="0.75" header="0.3" footer="0.3"/>
  <pageSetup paperSize="9" scale="95" orientation="landscape" horizontalDpi="180" verticalDpi="180" r:id="rId1"/>
  <legacyDrawing r:id="rId2"/>
  <oleObjects>
    <oleObject progId="MSPhotoEd.3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2014-05-21T16:37:29Z</dcterms:modified>
</cp:coreProperties>
</file>